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SEPTIEMBRE 2022\2 INFORMACIÓN PRESUPUESTAL\"/>
    </mc:Choice>
  </mc:AlternateContent>
  <bookViews>
    <workbookView xWindow="0" yWindow="0" windowWidth="24000" windowHeight="9600"/>
  </bookViews>
  <sheets>
    <sheet name="EGR ECONOM" sheetId="1" r:id="rId1"/>
  </sheets>
  <externalReferences>
    <externalReference r:id="rId2"/>
  </externalReferences>
  <definedNames>
    <definedName name="_xlnm.Print_Area" localSheetId="0">'EGR ECONOM'!$A$3:$L$27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E17" i="1"/>
  <c r="G17" i="1" s="1"/>
  <c r="J17" i="1" s="1"/>
  <c r="I15" i="1"/>
  <c r="H15" i="1"/>
  <c r="G15" i="1"/>
  <c r="F15" i="1"/>
  <c r="E15" i="1"/>
  <c r="I13" i="1"/>
  <c r="I19" i="1" s="1"/>
  <c r="H13" i="1"/>
  <c r="G13" i="1"/>
  <c r="F13" i="1"/>
  <c r="E13" i="1"/>
  <c r="E19" i="1" s="1"/>
  <c r="C6" i="1"/>
  <c r="C3" i="1"/>
  <c r="G19" i="1" l="1"/>
  <c r="F19" i="1"/>
  <c r="H19" i="1"/>
  <c r="J15" i="1"/>
  <c r="J13" i="1"/>
  <c r="J19" i="1" s="1"/>
</calcChain>
</file>

<file path=xl/sharedStrings.xml><?xml version="1.0" encoding="utf-8"?>
<sst xmlns="http://schemas.openxmlformats.org/spreadsheetml/2006/main" count="17" uniqueCount="17">
  <si>
    <t>Estado Analítico del Ejercicio del Presupuesto de Egresos</t>
  </si>
  <si>
    <t>Clasificación Económica (por Tipo de Gasto)</t>
  </si>
  <si>
    <t>(Miles de Pesos)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</si>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</sst>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7"/>
      <color rgb="FF000000"/>
      <name val="Gotham Book"/>
      <family val="3"/>
    </font>
    <font>
      <sz val="7"/>
      <color theme="1"/>
      <name val="Gotham Book"/>
      <family val="3"/>
    </font>
    <font>
      <sz val="7"/>
      <name val="Gotham Book"/>
      <family val="3"/>
    </font>
    <font>
      <b/>
      <sz val="8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6" fillId="3" borderId="0" xfId="0" applyFont="1" applyFill="1" applyBorder="1" applyAlignment="1" applyProtection="1">
      <alignment horizontal="center" vertical="top" wrapText="1"/>
      <protection locked="0"/>
    </xf>
    <xf numFmtId="0" fontId="6" fillId="3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/>
    <xf numFmtId="165" fontId="3" fillId="0" borderId="11" xfId="1" applyNumberFormat="1" applyFont="1" applyFill="1" applyBorder="1" applyAlignment="1" applyProtection="1">
      <alignment horizontal="center" vertical="center"/>
    </xf>
    <xf numFmtId="165" fontId="3" fillId="0" borderId="11" xfId="1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164" fontId="2" fillId="2" borderId="12" xfId="1" applyNumberFormat="1" applyFont="1" applyFill="1" applyBorder="1" applyAlignment="1">
      <alignment horizontal="right" vertical="center" wrapText="1"/>
    </xf>
    <xf numFmtId="164" fontId="2" fillId="2" borderId="14" xfId="1" applyNumberFormat="1" applyFont="1" applyFill="1" applyBorder="1" applyAlignment="1" applyProtection="1">
      <alignment horizontal="right" vertical="center" wrapText="1"/>
      <protection locked="0"/>
    </xf>
    <xf numFmtId="164" fontId="2" fillId="2" borderId="14" xfId="1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justify" vertical="center" wrapText="1"/>
    </xf>
    <xf numFmtId="164" fontId="2" fillId="2" borderId="13" xfId="1" applyNumberFormat="1" applyFont="1" applyFill="1" applyBorder="1" applyAlignment="1">
      <alignment horizontal="right" vertical="center" wrapText="1"/>
    </xf>
    <xf numFmtId="164" fontId="7" fillId="2" borderId="13" xfId="1" applyNumberFormat="1" applyFont="1" applyFill="1" applyBorder="1" applyAlignment="1" applyProtection="1">
      <alignment horizontal="right" vertical="center" wrapText="1"/>
    </xf>
    <xf numFmtId="0" fontId="7" fillId="2" borderId="0" xfId="0" applyFont="1" applyFill="1" applyBorder="1" applyAlignment="1">
      <alignment horizontal="justify" vertical="center" wrapText="1"/>
    </xf>
    <xf numFmtId="164" fontId="7" fillId="2" borderId="0" xfId="1" applyNumberFormat="1" applyFont="1" applyFill="1" applyBorder="1" applyAlignment="1" applyProtection="1">
      <alignment horizontal="right" vertical="center" wrapText="1"/>
    </xf>
    <xf numFmtId="164" fontId="0" fillId="0" borderId="0" xfId="0" applyNumberFormat="1"/>
    <xf numFmtId="43" fontId="0" fillId="0" borderId="0" xfId="0" applyNumberFormat="1" applyBorder="1"/>
    <xf numFmtId="0" fontId="4" fillId="3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165" fontId="8" fillId="0" borderId="1" xfId="1" applyNumberFormat="1" applyFont="1" applyFill="1" applyBorder="1" applyAlignment="1" applyProtection="1">
      <alignment horizontal="center" vertical="center"/>
    </xf>
    <xf numFmtId="165" fontId="8" fillId="0" borderId="2" xfId="1" applyNumberFormat="1" applyFont="1" applyFill="1" applyBorder="1" applyAlignment="1" applyProtection="1">
      <alignment horizontal="center" vertical="center"/>
    </xf>
    <xf numFmtId="165" fontId="8" fillId="0" borderId="3" xfId="1" applyNumberFormat="1" applyFont="1" applyFill="1" applyBorder="1" applyAlignment="1" applyProtection="1">
      <alignment horizontal="center" vertical="center"/>
    </xf>
    <xf numFmtId="165" fontId="8" fillId="0" borderId="4" xfId="1" applyNumberFormat="1" applyFont="1" applyFill="1" applyBorder="1" applyAlignment="1" applyProtection="1">
      <alignment horizontal="center" vertical="center"/>
      <protection locked="0"/>
    </xf>
    <xf numFmtId="165" fontId="8" fillId="0" borderId="0" xfId="1" applyNumberFormat="1" applyFont="1" applyFill="1" applyBorder="1" applyAlignment="1" applyProtection="1">
      <alignment horizontal="center" vertical="center"/>
      <protection locked="0"/>
    </xf>
    <xf numFmtId="165" fontId="8" fillId="0" borderId="5" xfId="1" applyNumberFormat="1" applyFont="1" applyFill="1" applyBorder="1" applyAlignment="1" applyProtection="1">
      <alignment horizontal="center" vertical="center"/>
      <protection locked="0"/>
    </xf>
    <xf numFmtId="165" fontId="8" fillId="0" borderId="4" xfId="1" applyNumberFormat="1" applyFont="1" applyFill="1" applyBorder="1" applyAlignment="1" applyProtection="1">
      <alignment horizontal="center" vertical="center"/>
    </xf>
    <xf numFmtId="165" fontId="8" fillId="0" borderId="0" xfId="1" applyNumberFormat="1" applyFont="1" applyFill="1" applyBorder="1" applyAlignment="1" applyProtection="1">
      <alignment horizontal="center" vertical="center"/>
    </xf>
    <xf numFmtId="165" fontId="8" fillId="0" borderId="5" xfId="1" applyNumberFormat="1" applyFont="1" applyFill="1" applyBorder="1" applyAlignment="1" applyProtection="1">
      <alignment horizontal="center" vertical="center"/>
    </xf>
    <xf numFmtId="165" fontId="8" fillId="0" borderId="6" xfId="1" applyNumberFormat="1" applyFont="1" applyFill="1" applyBorder="1" applyAlignment="1" applyProtection="1">
      <alignment horizontal="center" vertical="center"/>
    </xf>
    <xf numFmtId="165" fontId="8" fillId="0" borderId="7" xfId="1" applyNumberFormat="1" applyFont="1" applyFill="1" applyBorder="1" applyAlignment="1" applyProtection="1">
      <alignment horizontal="center" vertical="center"/>
    </xf>
    <xf numFmtId="165" fontId="8" fillId="0" borderId="8" xfId="1" applyNumberFormat="1" applyFont="1" applyFill="1" applyBorder="1" applyAlignment="1" applyProtection="1">
      <alignment horizontal="center" vertical="center"/>
    </xf>
    <xf numFmtId="165" fontId="3" fillId="0" borderId="1" xfId="1" applyNumberFormat="1" applyFont="1" applyFill="1" applyBorder="1" applyAlignment="1" applyProtection="1">
      <alignment horizontal="left" vertical="center"/>
    </xf>
    <xf numFmtId="165" fontId="3" fillId="0" borderId="3" xfId="1" applyNumberFormat="1" applyFont="1" applyFill="1" applyBorder="1" applyAlignment="1" applyProtection="1">
      <alignment horizontal="left" vertical="center"/>
    </xf>
    <xf numFmtId="165" fontId="3" fillId="0" borderId="4" xfId="1" applyNumberFormat="1" applyFont="1" applyFill="1" applyBorder="1" applyAlignment="1" applyProtection="1">
      <alignment horizontal="left" vertical="center"/>
    </xf>
    <xf numFmtId="165" fontId="3" fillId="0" borderId="5" xfId="1" applyNumberFormat="1" applyFont="1" applyFill="1" applyBorder="1" applyAlignment="1" applyProtection="1">
      <alignment horizontal="left" vertical="center"/>
    </xf>
    <xf numFmtId="165" fontId="3" fillId="0" borderId="6" xfId="1" applyNumberFormat="1" applyFont="1" applyFill="1" applyBorder="1" applyAlignment="1" applyProtection="1">
      <alignment horizontal="left" vertical="center"/>
    </xf>
    <xf numFmtId="165" fontId="3" fillId="0" borderId="8" xfId="1" applyNumberFormat="1" applyFont="1" applyFill="1" applyBorder="1" applyAlignment="1" applyProtection="1">
      <alignment horizontal="left" vertical="center"/>
    </xf>
    <xf numFmtId="165" fontId="3" fillId="0" borderId="9" xfId="1" applyNumberFormat="1" applyFont="1" applyFill="1" applyBorder="1" applyAlignment="1" applyProtection="1">
      <alignment horizontal="center" vertical="center"/>
    </xf>
    <xf numFmtId="165" fontId="3" fillId="0" borderId="10" xfId="1" applyNumberFormat="1" applyFont="1" applyFill="1" applyBorder="1" applyAlignment="1" applyProtection="1">
      <alignment horizontal="center" vertical="center"/>
    </xf>
    <xf numFmtId="165" fontId="3" fillId="0" borderId="11" xfId="1" applyNumberFormat="1" applyFont="1" applyFill="1" applyBorder="1" applyAlignment="1" applyProtection="1">
      <alignment horizontal="center" vertical="center"/>
    </xf>
    <xf numFmtId="165" fontId="3" fillId="0" borderId="12" xfId="1" applyNumberFormat="1" applyFont="1" applyFill="1" applyBorder="1" applyAlignment="1" applyProtection="1">
      <alignment horizontal="center" vertical="center"/>
    </xf>
    <xf numFmtId="165" fontId="3" fillId="0" borderId="13" xfId="1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left" vertical="center" wrapText="1" indent="1"/>
    </xf>
    <xf numFmtId="0" fontId="7" fillId="2" borderId="5" xfId="0" applyFont="1" applyFill="1" applyBorder="1" applyAlignment="1">
      <alignment horizontal="left" vertical="center" wrapText="1" indent="1"/>
    </xf>
    <xf numFmtId="0" fontId="4" fillId="3" borderId="0" xfId="0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 applyProtection="1">
      <alignment horizontal="center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23</xdr:row>
      <xdr:rowOff>0</xdr:rowOff>
    </xdr:from>
    <xdr:to>
      <xdr:col>4</xdr:col>
      <xdr:colOff>0</xdr:colOff>
      <xdr:row>23</xdr:row>
      <xdr:rowOff>0</xdr:rowOff>
    </xdr:to>
    <xdr:cxnSp macro="">
      <xdr:nvCxnSpPr>
        <xdr:cNvPr id="2" name="2 Conector recto"/>
        <xdr:cNvCxnSpPr/>
      </xdr:nvCxnSpPr>
      <xdr:spPr>
        <a:xfrm>
          <a:off x="1524000" y="4895850"/>
          <a:ext cx="29813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21979</xdr:colOff>
      <xdr:row>23</xdr:row>
      <xdr:rowOff>0</xdr:rowOff>
    </xdr:from>
    <xdr:to>
      <xdr:col>10</xdr:col>
      <xdr:colOff>0</xdr:colOff>
      <xdr:row>23</xdr:row>
      <xdr:rowOff>6</xdr:rowOff>
    </xdr:to>
    <xdr:cxnSp macro="">
      <xdr:nvCxnSpPr>
        <xdr:cNvPr id="3" name="7 Conector recto"/>
        <xdr:cNvCxnSpPr/>
      </xdr:nvCxnSpPr>
      <xdr:spPr>
        <a:xfrm flipV="1">
          <a:off x="7346704" y="4895850"/>
          <a:ext cx="2749796" cy="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23</xdr:row>
      <xdr:rowOff>0</xdr:rowOff>
    </xdr:from>
    <xdr:to>
      <xdr:col>3</xdr:col>
      <xdr:colOff>2128860</xdr:colOff>
      <xdr:row>26</xdr:row>
      <xdr:rowOff>123786</xdr:rowOff>
    </xdr:to>
    <xdr:sp macro="" textlink="">
      <xdr:nvSpPr>
        <xdr:cNvPr id="4" name="3 CuadroTexto">
          <a:extLst/>
        </xdr:cNvPr>
        <xdr:cNvSpPr txBox="1"/>
      </xdr:nvSpPr>
      <xdr:spPr>
        <a:xfrm>
          <a:off x="1619250" y="4895850"/>
          <a:ext cx="2795610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MIRZA NOEMI SALINAS ESCAMILLA</a:t>
          </a:r>
        </a:p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  <xdr:twoCellAnchor>
    <xdr:from>
      <xdr:col>6</xdr:col>
      <xdr:colOff>714375</xdr:colOff>
      <xdr:row>23</xdr:row>
      <xdr:rowOff>19050</xdr:rowOff>
    </xdr:from>
    <xdr:to>
      <xdr:col>10</xdr:col>
      <xdr:colOff>105092</xdr:colOff>
      <xdr:row>26</xdr:row>
      <xdr:rowOff>175991</xdr:rowOff>
    </xdr:to>
    <xdr:sp macro="" textlink="">
      <xdr:nvSpPr>
        <xdr:cNvPr id="5" name="8 CuadroTexto">
          <a:extLst/>
        </xdr:cNvPr>
        <xdr:cNvSpPr txBox="1"/>
      </xdr:nvSpPr>
      <xdr:spPr>
        <a:xfrm>
          <a:off x="7162800" y="4914900"/>
          <a:ext cx="3038792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JULIO%202022/ESTADOS%20FINANCIEROS%20TESCHI%20A%20JULI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 xml:space="preserve">TECNOLÓGICO DE ESTUDIOS SUPERIORES DE CHIMALHUACÁN (TESCHI) </v>
          </cell>
        </row>
        <row r="5">
          <cell r="B5" t="str">
            <v>Del 1 de julio al 30 de septiembre de 2022</v>
          </cell>
        </row>
        <row r="11">
          <cell r="D11">
            <v>80290.69</v>
          </cell>
          <cell r="E11">
            <v>-2.0000000000067075E-2</v>
          </cell>
          <cell r="F11">
            <v>80196.41</v>
          </cell>
          <cell r="G11">
            <v>52316.979999999996</v>
          </cell>
        </row>
        <row r="19">
          <cell r="D19">
            <v>13070.24</v>
          </cell>
          <cell r="E19">
            <v>1412.4</v>
          </cell>
          <cell r="F19">
            <v>14482.639999999998</v>
          </cell>
          <cell r="G19">
            <v>8414.66</v>
          </cell>
        </row>
        <row r="29">
          <cell r="D29">
            <v>15605.559999999998</v>
          </cell>
          <cell r="E29">
            <v>-237.54000000000002</v>
          </cell>
          <cell r="F29">
            <v>15368.020000000002</v>
          </cell>
          <cell r="G29">
            <v>9932.4500000000025</v>
          </cell>
        </row>
        <row r="39">
          <cell r="D39">
            <v>486.9</v>
          </cell>
          <cell r="E39">
            <v>-406.83</v>
          </cell>
          <cell r="F39">
            <v>80.069999999999993</v>
          </cell>
          <cell r="G39">
            <v>0</v>
          </cell>
        </row>
        <row r="49">
          <cell r="D49">
            <v>114.4</v>
          </cell>
          <cell r="E49">
            <v>16.600000000000001</v>
          </cell>
          <cell r="F49">
            <v>131</v>
          </cell>
          <cell r="G49">
            <v>55</v>
          </cell>
          <cell r="H49">
            <v>55</v>
          </cell>
        </row>
        <row r="59">
          <cell r="G59">
            <v>0</v>
          </cell>
        </row>
        <row r="63">
          <cell r="G63">
            <v>0</v>
          </cell>
        </row>
        <row r="71">
          <cell r="G71">
            <v>0</v>
          </cell>
        </row>
        <row r="83">
          <cell r="H83">
            <v>71988.94</v>
          </cell>
        </row>
      </sheetData>
      <sheetData sheetId="10">
        <row r="15">
          <cell r="I15">
            <v>55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9"/>
  <sheetViews>
    <sheetView tabSelected="1" view="pageBreakPreview" topLeftCell="A2" zoomScale="98" zoomScaleNormal="100" zoomScaleSheetLayoutView="98" workbookViewId="0">
      <selection activeCell="M24" sqref="M24"/>
    </sheetView>
  </sheetViews>
  <sheetFormatPr baseColWidth="10" defaultRowHeight="15" x14ac:dyDescent="0.25"/>
  <cols>
    <col min="4" max="4" width="33.28515625" customWidth="1"/>
    <col min="5" max="5" width="13.140625" customWidth="1"/>
    <col min="6" max="6" width="16" customWidth="1"/>
    <col min="7" max="9" width="13.140625" customWidth="1"/>
    <col min="10" max="10" width="15.28515625" customWidth="1"/>
  </cols>
  <sheetData>
    <row r="3" spans="3:10" x14ac:dyDescent="0.25">
      <c r="C3" s="23" t="str">
        <f>+'[1]EGR OBJ GTO'!B2</f>
        <v xml:space="preserve">TECNOLÓGICO DE ESTUDIOS SUPERIORES DE CHIMALHUACÁN (TESCHI) </v>
      </c>
      <c r="D3" s="24"/>
      <c r="E3" s="24"/>
      <c r="F3" s="24"/>
      <c r="G3" s="24"/>
      <c r="H3" s="24"/>
      <c r="I3" s="24"/>
      <c r="J3" s="25"/>
    </row>
    <row r="4" spans="3:10" x14ac:dyDescent="0.25">
      <c r="C4" s="26" t="s">
        <v>0</v>
      </c>
      <c r="D4" s="27"/>
      <c r="E4" s="27"/>
      <c r="F4" s="27"/>
      <c r="G4" s="27"/>
      <c r="H4" s="27"/>
      <c r="I4" s="27"/>
      <c r="J4" s="28"/>
    </row>
    <row r="5" spans="3:10" x14ac:dyDescent="0.25">
      <c r="C5" s="29" t="s">
        <v>1</v>
      </c>
      <c r="D5" s="30"/>
      <c r="E5" s="30"/>
      <c r="F5" s="30"/>
      <c r="G5" s="30"/>
      <c r="H5" s="30"/>
      <c r="I5" s="30"/>
      <c r="J5" s="31"/>
    </row>
    <row r="6" spans="3:10" x14ac:dyDescent="0.25">
      <c r="C6" s="29" t="str">
        <f>+'[1]EGR OBJ GTO'!B5</f>
        <v>Del 1 de julio al 30 de septiembre de 2022</v>
      </c>
      <c r="D6" s="30"/>
      <c r="E6" s="30"/>
      <c r="F6" s="30"/>
      <c r="G6" s="30"/>
      <c r="H6" s="30"/>
      <c r="I6" s="30"/>
      <c r="J6" s="31"/>
    </row>
    <row r="7" spans="3:10" x14ac:dyDescent="0.25">
      <c r="C7" s="32" t="s">
        <v>2</v>
      </c>
      <c r="D7" s="33"/>
      <c r="E7" s="33"/>
      <c r="F7" s="33"/>
      <c r="G7" s="33"/>
      <c r="H7" s="33"/>
      <c r="I7" s="33"/>
      <c r="J7" s="34"/>
    </row>
    <row r="8" spans="3:10" x14ac:dyDescent="0.25">
      <c r="C8" s="3"/>
      <c r="D8" s="3"/>
      <c r="E8" s="3"/>
      <c r="F8" s="3"/>
      <c r="G8" s="3"/>
      <c r="H8" s="3"/>
      <c r="I8" s="3"/>
      <c r="J8" s="3"/>
    </row>
    <row r="9" spans="3:10" x14ac:dyDescent="0.25">
      <c r="C9" s="35" t="s">
        <v>3</v>
      </c>
      <c r="D9" s="36"/>
      <c r="E9" s="41" t="s">
        <v>4</v>
      </c>
      <c r="F9" s="42"/>
      <c r="G9" s="42"/>
      <c r="H9" s="42"/>
      <c r="I9" s="43"/>
      <c r="J9" s="44" t="s">
        <v>5</v>
      </c>
    </row>
    <row r="10" spans="3:10" ht="24" x14ac:dyDescent="0.25">
      <c r="C10" s="37"/>
      <c r="D10" s="38"/>
      <c r="E10" s="4" t="s">
        <v>6</v>
      </c>
      <c r="F10" s="5" t="s">
        <v>7</v>
      </c>
      <c r="G10" s="4" t="s">
        <v>8</v>
      </c>
      <c r="H10" s="4" t="s">
        <v>9</v>
      </c>
      <c r="I10" s="4" t="s">
        <v>10</v>
      </c>
      <c r="J10" s="45"/>
    </row>
    <row r="11" spans="3:10" x14ac:dyDescent="0.25">
      <c r="C11" s="39"/>
      <c r="D11" s="40"/>
      <c r="E11" s="4">
        <v>1</v>
      </c>
      <c r="F11" s="4">
        <v>2</v>
      </c>
      <c r="G11" s="4" t="s">
        <v>11</v>
      </c>
      <c r="H11" s="4">
        <v>4</v>
      </c>
      <c r="I11" s="4">
        <v>5</v>
      </c>
      <c r="J11" s="4" t="s">
        <v>12</v>
      </c>
    </row>
    <row r="12" spans="3:10" x14ac:dyDescent="0.25">
      <c r="C12" s="6"/>
      <c r="D12" s="7"/>
      <c r="E12" s="8"/>
      <c r="F12" s="8"/>
      <c r="G12" s="8"/>
      <c r="H12" s="8"/>
      <c r="I12" s="8"/>
      <c r="J12" s="8"/>
    </row>
    <row r="13" spans="3:10" ht="15" customHeight="1" x14ac:dyDescent="0.25">
      <c r="C13" s="46" t="s">
        <v>13</v>
      </c>
      <c r="D13" s="47"/>
      <c r="E13" s="9">
        <f>'[1]EGR OBJ GTO'!D11+'[1]EGR OBJ GTO'!D19+'[1]EGR OBJ GTO'!D29+'[1]EGR OBJ GTO'!D39</f>
        <v>109453.39</v>
      </c>
      <c r="F13" s="9">
        <f>'[1]EGR OBJ GTO'!E11+'[1]EGR OBJ GTO'!E19+'[1]EGR OBJ GTO'!E29+'[1]EGR OBJ GTO'!E39</f>
        <v>768.01000000000022</v>
      </c>
      <c r="G13" s="10">
        <f>SUM('[1]EGR OBJ GTO'!F11+'[1]EGR OBJ GTO'!F19+'[1]EGR OBJ GTO'!F29+'[1]EGR OBJ GTO'!F39)</f>
        <v>110127.14000000001</v>
      </c>
      <c r="H13" s="9">
        <f>+'[1]EGR OBJ GTO'!G11+'[1]EGR OBJ GTO'!G19+'[1]EGR OBJ GTO'!G29+'[1]EGR OBJ GTO'!G39</f>
        <v>70664.09</v>
      </c>
      <c r="I13" s="9">
        <f>+'[1]EGR OBJ GTO'!H83-'[1]EGR ECONOM'!I15-I17</f>
        <v>71933.94</v>
      </c>
      <c r="J13" s="10">
        <f>IF(AND(G13&gt;=0,H13&gt;=0),(G13-H13),"-")</f>
        <v>39463.050000000017</v>
      </c>
    </row>
    <row r="14" spans="3:10" ht="15" customHeight="1" x14ac:dyDescent="0.25">
      <c r="C14" s="11"/>
      <c r="D14" s="12"/>
      <c r="E14" s="10"/>
      <c r="F14" s="10"/>
      <c r="G14" s="10"/>
      <c r="H14" s="10"/>
      <c r="I14" s="10"/>
      <c r="J14" s="10"/>
    </row>
    <row r="15" spans="3:10" ht="15" customHeight="1" x14ac:dyDescent="0.25">
      <c r="C15" s="46" t="s">
        <v>14</v>
      </c>
      <c r="D15" s="47"/>
      <c r="E15" s="9">
        <f>'[1]EGR OBJ GTO'!D49</f>
        <v>114.4</v>
      </c>
      <c r="F15" s="9">
        <f>'[1]EGR OBJ GTO'!E49</f>
        <v>16.600000000000001</v>
      </c>
      <c r="G15" s="10">
        <f>'[1]EGR OBJ GTO'!F49</f>
        <v>131</v>
      </c>
      <c r="H15" s="9">
        <f>+'[1]EGR OBJ GTO'!G49+'[1]EGR OBJ GTO'!G59+'[1]EGR OBJ GTO'!G63+'[1]EGR OBJ GTO'!G71</f>
        <v>55</v>
      </c>
      <c r="I15" s="9">
        <f>+'[1]EGR OBJ GTO'!H49</f>
        <v>55</v>
      </c>
      <c r="J15" s="10">
        <f>IF(AND(G15&gt;=0,H15&gt;=0),(G15-H15),"-")</f>
        <v>76</v>
      </c>
    </row>
    <row r="16" spans="3:10" ht="15" customHeight="1" x14ac:dyDescent="0.25">
      <c r="C16" s="11"/>
      <c r="D16" s="12"/>
      <c r="E16" s="10"/>
      <c r="F16" s="10"/>
      <c r="G16" s="10"/>
      <c r="H16" s="10"/>
      <c r="I16" s="10"/>
      <c r="J16" s="10"/>
    </row>
    <row r="17" spans="3:10" ht="25.5" customHeight="1" x14ac:dyDescent="0.25">
      <c r="C17" s="46" t="s">
        <v>15</v>
      </c>
      <c r="D17" s="47"/>
      <c r="E17" s="9">
        <f>+'[1]EGR OBJ GTO'!D75</f>
        <v>0</v>
      </c>
      <c r="F17" s="9">
        <v>0</v>
      </c>
      <c r="G17" s="10">
        <f>IF(AND(E17&gt;=0,F17&gt;=0),(E17+F17),"-")</f>
        <v>0</v>
      </c>
      <c r="H17" s="9">
        <f>+'[1]EGR OBJ GTO'!G75</f>
        <v>0</v>
      </c>
      <c r="I17" s="9">
        <f>+'[1]EGR OBJ GTO'!H75</f>
        <v>0</v>
      </c>
      <c r="J17" s="10">
        <f>IF(AND(G17&gt;=0,H17&gt;=0),(G17-H17),"-")</f>
        <v>0</v>
      </c>
    </row>
    <row r="18" spans="3:10" ht="25.5" customHeight="1" x14ac:dyDescent="0.25">
      <c r="C18" s="13"/>
      <c r="D18" s="14"/>
      <c r="E18" s="15"/>
      <c r="F18" s="15"/>
      <c r="G18" s="15"/>
      <c r="H18" s="15"/>
      <c r="I18" s="15"/>
      <c r="J18" s="15"/>
    </row>
    <row r="19" spans="3:10" x14ac:dyDescent="0.25">
      <c r="C19" s="13"/>
      <c r="D19" s="14" t="s">
        <v>16</v>
      </c>
      <c r="E19" s="16">
        <f t="shared" ref="E19:J19" si="0">SUM(E13+E15+E17)</f>
        <v>109567.79</v>
      </c>
      <c r="F19" s="16">
        <f t="shared" si="0"/>
        <v>784.61000000000024</v>
      </c>
      <c r="G19" s="16">
        <f>SUM(G13+G15+G17)</f>
        <v>110258.14000000001</v>
      </c>
      <c r="H19" s="16">
        <f>SUM(H13+H15+H17)</f>
        <v>70719.09</v>
      </c>
      <c r="I19" s="16">
        <f t="shared" si="0"/>
        <v>71988.94</v>
      </c>
      <c r="J19" s="16">
        <f t="shared" si="0"/>
        <v>39539.050000000017</v>
      </c>
    </row>
    <row r="20" spans="3:10" x14ac:dyDescent="0.25">
      <c r="C20" s="17"/>
      <c r="D20" s="17"/>
      <c r="E20" s="18"/>
      <c r="F20" s="18"/>
      <c r="G20" s="18"/>
      <c r="H20" s="18"/>
      <c r="I20" s="18"/>
      <c r="J20" s="18"/>
    </row>
    <row r="21" spans="3:10" x14ac:dyDescent="0.25">
      <c r="C21" s="17"/>
      <c r="D21" s="17"/>
      <c r="E21" s="18"/>
      <c r="F21" s="18"/>
      <c r="G21" s="18"/>
      <c r="H21" s="18"/>
      <c r="I21" s="18"/>
      <c r="J21" s="18"/>
    </row>
    <row r="23" spans="3:10" x14ac:dyDescent="0.25">
      <c r="E23" s="19"/>
      <c r="F23" s="19"/>
      <c r="G23" s="19"/>
      <c r="I23" s="19"/>
    </row>
    <row r="24" spans="3:10" x14ac:dyDescent="0.25">
      <c r="C24" s="48"/>
      <c r="D24" s="48"/>
      <c r="H24" s="22"/>
      <c r="I24" s="22"/>
      <c r="J24" s="22"/>
    </row>
    <row r="25" spans="3:10" x14ac:dyDescent="0.25">
      <c r="C25" s="49"/>
      <c r="D25" s="49"/>
      <c r="F25" s="20"/>
      <c r="H25" s="22"/>
      <c r="I25" s="22"/>
      <c r="J25" s="22"/>
    </row>
    <row r="26" spans="3:10" x14ac:dyDescent="0.25">
      <c r="F26" s="21"/>
    </row>
    <row r="27" spans="3:10" x14ac:dyDescent="0.25">
      <c r="F27" s="1"/>
    </row>
    <row r="29" spans="3:10" x14ac:dyDescent="0.25">
      <c r="D29" s="1"/>
      <c r="E29" s="2"/>
      <c r="H29" s="22"/>
      <c r="I29" s="22"/>
      <c r="J29" s="22"/>
    </row>
  </sheetData>
  <mergeCells count="16">
    <mergeCell ref="H25:J25"/>
    <mergeCell ref="H29:J29"/>
    <mergeCell ref="C3:J3"/>
    <mergeCell ref="C4:J4"/>
    <mergeCell ref="C5:J5"/>
    <mergeCell ref="C6:J6"/>
    <mergeCell ref="C7:J7"/>
    <mergeCell ref="C9:D11"/>
    <mergeCell ref="E9:I9"/>
    <mergeCell ref="J9:J10"/>
    <mergeCell ref="C13:D13"/>
    <mergeCell ref="C15:D15"/>
    <mergeCell ref="C17:D17"/>
    <mergeCell ref="C24:D24"/>
    <mergeCell ref="H24:J24"/>
    <mergeCell ref="C25:D25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ECONOM</vt:lpstr>
      <vt:lpstr>'EGR ECONOM'!Área_de_impresión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2022-11-03T19:13:23Z</cp:lastPrinted>
  <dcterms:created xsi:type="dcterms:W3CDTF">2019-10-23T17:11:21Z</dcterms:created>
  <dcterms:modified xsi:type="dcterms:W3CDTF">2022-11-03T19:13:51Z</dcterms:modified>
</cp:coreProperties>
</file>